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E:\USERS\Magda\Centenary celebrations\Gifts\Gift Orders\"/>
    </mc:Choice>
  </mc:AlternateContent>
  <xr:revisionPtr revIDLastSave="0" documentId="13_ncr:1_{FA67FAF9-8348-4BDB-8EBB-3E66F46EE611}" xr6:coauthVersionLast="47" xr6:coauthVersionMax="47" xr10:uidLastSave="{00000000-0000-0000-0000-000000000000}"/>
  <bookViews>
    <workbookView xWindow="-108" yWindow="-108" windowWidth="23256" windowHeight="12576" xr2:uid="{A150FE4C-7850-4EC1-9F85-47923958816E}"/>
  </bookViews>
  <sheets>
    <sheet name="Sheet1" sheetId="1" r:id="rId1"/>
  </sheets>
  <definedNames>
    <definedName name="_xlnm.Print_Area" localSheetId="0">Sheet1!$A$1:$E$91</definedName>
  </definedNames>
  <calcPr calcId="191028"/>
  <customWorkbookViews>
    <customWorkbookView name="Gift Order form" guid="{F3414561-79F7-4ED9-9BC5-B710E21A0F68}"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6" i="1" l="1"/>
  <c r="E89" i="1"/>
  <c r="E76" i="1"/>
  <c r="E75" i="1"/>
  <c r="E67" i="1"/>
  <c r="E65" i="1"/>
  <c r="E64" i="1"/>
  <c r="E56" i="1"/>
  <c r="E54" i="1"/>
  <c r="E49" i="1"/>
  <c r="E46" i="1"/>
  <c r="E44" i="1"/>
  <c r="E43" i="1"/>
  <c r="E42" i="1"/>
  <c r="E30" i="1"/>
  <c r="E82" i="1"/>
  <c r="E33" i="1"/>
  <c r="E17" i="1"/>
  <c r="E18" i="1"/>
  <c r="E19" i="1"/>
  <c r="E20" i="1"/>
  <c r="E21" i="1"/>
  <c r="E26" i="1"/>
  <c r="E27" i="1"/>
  <c r="E28" i="1"/>
  <c r="E29" i="1"/>
  <c r="E32" i="1"/>
  <c r="E34" i="1"/>
  <c r="E35" i="1"/>
  <c r="E16" i="1"/>
  <c r="E88" i="1" l="1"/>
  <c r="E91" i="1" s="1"/>
</calcChain>
</file>

<file path=xl/sharedStrings.xml><?xml version="1.0" encoding="utf-8"?>
<sst xmlns="http://schemas.openxmlformats.org/spreadsheetml/2006/main" count="129" uniqueCount="118">
  <si>
    <t>Name and Surname</t>
  </si>
  <si>
    <t>Invoice to:
(Either SASP number, company or practice name)</t>
  </si>
  <si>
    <t>Physical Address for delivery purposes</t>
  </si>
  <si>
    <t>Email address</t>
  </si>
  <si>
    <t>Telephone or cell number</t>
  </si>
  <si>
    <t>VAT number (If applicable)</t>
  </si>
  <si>
    <t>Description</t>
  </si>
  <si>
    <t>Total due</t>
  </si>
  <si>
    <t>Order number</t>
  </si>
  <si>
    <t>Reference to be used for Proof of Payment</t>
  </si>
  <si>
    <t>100-01</t>
  </si>
  <si>
    <t>100-02</t>
  </si>
  <si>
    <t>100-03</t>
  </si>
  <si>
    <t>100-04</t>
  </si>
  <si>
    <t>100-05</t>
  </si>
  <si>
    <t>100-06</t>
  </si>
  <si>
    <t>100-07</t>
  </si>
  <si>
    <t>100-08</t>
  </si>
  <si>
    <t>100-09</t>
  </si>
  <si>
    <t>100-10</t>
  </si>
  <si>
    <t>100-11</t>
  </si>
  <si>
    <t>100-12</t>
  </si>
  <si>
    <t>100-13</t>
  </si>
  <si>
    <t>100-14</t>
  </si>
  <si>
    <t>100-15</t>
  </si>
  <si>
    <t>Small hand bag (23x20x8cm) with clip-off and adjustable strap - material lining</t>
  </si>
  <si>
    <t>Small hand bag (23x20x8cm) with clip-off and adjustable strap - pigskin lining</t>
  </si>
  <si>
    <t>Medium sling bag (32x23x10cm) with clip-off and adjustable strap - pigskin lining</t>
  </si>
  <si>
    <t>Medium sling bag (32x23x10cm) with clip-off and adjustable strap - material lining</t>
  </si>
  <si>
    <t>100-16</t>
  </si>
  <si>
    <t>100-17</t>
  </si>
  <si>
    <t>100-18</t>
  </si>
  <si>
    <t>100-19</t>
  </si>
  <si>
    <t>100-20</t>
  </si>
  <si>
    <t>100-21</t>
  </si>
  <si>
    <t>100-22</t>
  </si>
  <si>
    <t>100-23</t>
  </si>
  <si>
    <t>100-24</t>
  </si>
  <si>
    <t>100-25</t>
  </si>
  <si>
    <t>100-26</t>
  </si>
  <si>
    <t>100-27</t>
  </si>
  <si>
    <t>100-28</t>
  </si>
  <si>
    <t xml:space="preserve">Pudo Delivery:  Locker to locker </t>
  </si>
  <si>
    <t>Sterling silver chain length - 40 cm</t>
  </si>
  <si>
    <t>Sterling silver chain length - 45 cm</t>
  </si>
  <si>
    <t>Sterling silver chain length - 50 cm</t>
  </si>
  <si>
    <t>no additional cost</t>
  </si>
  <si>
    <t>Price per Item, including VAT</t>
  </si>
  <si>
    <t>Number of Items</t>
  </si>
  <si>
    <t xml:space="preserve">Darling Cellars Sauvignon Blanc White - one bottle </t>
  </si>
  <si>
    <t>Darling White and Red - 2 bottles in gift box</t>
  </si>
  <si>
    <t>Darling White with two wine glasses in a gift box</t>
  </si>
  <si>
    <t>Wines</t>
  </si>
  <si>
    <t>Jewellery</t>
  </si>
  <si>
    <t xml:space="preserve">Darling Red with two wine glasses in a gift box </t>
  </si>
  <si>
    <t>Leather bags</t>
  </si>
  <si>
    <t>Pens</t>
  </si>
  <si>
    <t>Mugs</t>
  </si>
  <si>
    <t>Altitude Chill Cooling Sports Towel - with Digital Print</t>
  </si>
  <si>
    <t xml:space="preserve">Masterclass Silicone Oven Glove (Single) </t>
  </si>
  <si>
    <t>Crystal Meadows Picnic Blanket</t>
  </si>
  <si>
    <t xml:space="preserve">Altitude Jolly lip balm </t>
  </si>
  <si>
    <t xml:space="preserve">Royalty Golf Umbrella </t>
  </si>
  <si>
    <t xml:space="preserve">Swiss Cougar Ergonomic Lap Desk </t>
  </si>
  <si>
    <t xml:space="preserve">Kooshty Sundance Flip Flops </t>
  </si>
  <si>
    <t>100-29</t>
  </si>
  <si>
    <t>Total puchased</t>
  </si>
  <si>
    <t>Max weigth = 20 kg
Max size - 60cm x 41cm x 69 cm</t>
  </si>
  <si>
    <t>Centenary Celebration Gift Order Form</t>
  </si>
  <si>
    <t>Please use:  100years-your invoice number</t>
  </si>
  <si>
    <t>Terms &amp; Conditions</t>
  </si>
  <si>
    <t>Darling Cellars Shiraz Red - one bottle</t>
  </si>
  <si>
    <t>Signature</t>
  </si>
  <si>
    <t>Just add the number in the next block</t>
  </si>
  <si>
    <t>Sizes - available sizes 3 to 10</t>
  </si>
  <si>
    <t>Colours - Red, indicate as the number 1</t>
  </si>
  <si>
    <t>Colours - Lime green, indicate as the number 1</t>
  </si>
  <si>
    <t>Colours - Blue, indicate as the number 1</t>
  </si>
  <si>
    <t>Colours - Black, indicate as the number 1</t>
  </si>
  <si>
    <t>Colours - Turqiouse, indicate as the number 1</t>
  </si>
  <si>
    <t>Colour:  Black, indicate as the number 1</t>
  </si>
  <si>
    <t>Colour:  Grey, indicate as the number 1</t>
  </si>
  <si>
    <t>Colour- Black Diesel Bovine, indicate as the number 1</t>
  </si>
  <si>
    <t>Colour- Toffee Diesel Bovine, indicate as the number 1</t>
  </si>
  <si>
    <t>Colour -Tobacco Diesel Bovine, indicate as the number 1</t>
  </si>
  <si>
    <t>Colour - Caramel Diesel Bovine, indicate as the number 1</t>
  </si>
  <si>
    <t>Colour - Dark Brown Diesel Bovine, indicate as the number 1</t>
  </si>
  <si>
    <t>Colours - Navy, indicate as the number 1</t>
  </si>
  <si>
    <t>Colours - Light Blue, indicate as the number 1</t>
  </si>
  <si>
    <t>Colours - White/silver, indicate as the number 1</t>
  </si>
  <si>
    <t>Jewellery Hands Logo set: Full sterling silver set including 8mm earrings, chain and 16mm pendant</t>
  </si>
  <si>
    <t xml:space="preserve">Jewellery Hands Logo set: Sterling silver 8mm earrings only                                     
</t>
  </si>
  <si>
    <t>Jewellery silver disk set:  Full sterling silver set including 8mm earrings, chain and 16mm pendant</t>
  </si>
  <si>
    <t>Jewellery silver disk set:  Sterling silver set 8mm earrings only</t>
  </si>
  <si>
    <t>Jewellery silver disk set:  Sterling silver set chain and 16mm pendant only</t>
  </si>
  <si>
    <t>Jewellery Hands Logo set: Sterling silver  chain and 16mm pendant only</t>
  </si>
  <si>
    <t xml:space="preserve">Okiyo Denki Stylus Ball Pen  </t>
  </si>
  <si>
    <t xml:space="preserve">Alex Varga Corinthia Pen &amp; Roller ball set </t>
  </si>
  <si>
    <t>Alex Varga Chopra Ball Pen - gun metal</t>
  </si>
  <si>
    <t>Serendipio Victoria Ceramic per Coffee Mug - 280ml</t>
  </si>
  <si>
    <r>
      <t xml:space="preserve">1.  No restriction on the placement of orders per person/practice/company
2.  Orders will not be processed as received but only after the closing date
3.  Once orders had been received an invoice will be generated to be paid within 3 working days
4.  Only those orders received and paid for by the closing date will be ordered from suppliers
5.  Prices include engraving and VAT
6.  Replacements will only be done if items are broken, courier costs for purchaser's account
7.  Closing date of orders:  31 July 2024
</t>
    </r>
    <r>
      <rPr>
        <b/>
        <sz val="12"/>
        <color rgb="FFFF0000"/>
        <rFont val="Arial Narrow"/>
        <family val="2"/>
      </rPr>
      <t>Please note:  
 - Once form is complete, save in PDF with your name &amp; surname before sending to nationalevents@saphysio.co.za
 - Email subject line:  Gift Order - Your name &amp; surname
 - Refer to the catalogue for the pictures of all gift items</t>
    </r>
  </si>
  <si>
    <t xml:space="preserve">Sorrento Ceramic Coffee Mug - 415ml </t>
  </si>
  <si>
    <t xml:space="preserve">Serendipio Madison Stainless Steel &amp; Plastic Double-Wall Tumbler - 350ml </t>
  </si>
  <si>
    <t>Colour:  Stainless steel, indicate as the number 1</t>
  </si>
  <si>
    <t>Colour: Blue, indicate as the number 1</t>
  </si>
  <si>
    <t>Colour: White, indicate as the number 1</t>
  </si>
  <si>
    <t>Colour: Navy Blue, indicate as the number 1</t>
  </si>
  <si>
    <t>Colour: Light Blue, indicate as the number 1</t>
  </si>
  <si>
    <t>Colour: Lime,  indicate as the number 1</t>
  </si>
  <si>
    <t>Colour: Red,  indicate as the number 1</t>
  </si>
  <si>
    <t>Colour:  Yellow,  indicate as the number 1</t>
  </si>
  <si>
    <t>Colours:  Royal Blue, indicate as the number 1</t>
  </si>
  <si>
    <t>Colours: Lime,  indicate as the number 1</t>
  </si>
  <si>
    <t>Colours: Red,  indicate as the number 1</t>
  </si>
  <si>
    <t>Colours: Orange,  indicate as the number 1</t>
  </si>
  <si>
    <t>Colours: Black,  indicate as the number 1</t>
  </si>
  <si>
    <t>Colours: White, indicate as the number 1</t>
  </si>
  <si>
    <t>Omega Lite Aluminium Water Bottle - 700ml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</si>
</sst>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R&quot;#,##0;[Red]\-&quot;R&quot;#,##0"/>
    <numFmt numFmtId="164" formatCode="&quot;R&quot;#,##0.00"/>
  </numFmts>
  <fonts count="10" x14ac:knownFonts="1">
    <font>
      <sz val="11"/>
      <color theme="1"/>
      <name val="Aptos Narrow"/>
      <family val="2"/>
      <scheme val="minor"/>
    </font>
    <font>
      <b/>
      <sz val="12"/>
      <color theme="1"/>
      <name val="Aptos Narrow"/>
      <family val="2"/>
      <scheme val="minor"/>
    </font>
    <font>
      <sz val="12"/>
      <color rgb="FFFF0000"/>
      <name val="Arial Narrow"/>
      <family val="2"/>
    </font>
    <font>
      <b/>
      <sz val="12"/>
      <color rgb="FFFF0000"/>
      <name val="Arial Narrow"/>
      <family val="2"/>
    </font>
    <font>
      <b/>
      <sz val="12"/>
      <color theme="1"/>
      <name val="Arial Narrow"/>
      <family val="2"/>
    </font>
    <font>
      <sz val="12"/>
      <color theme="1"/>
      <name val="Arial Narrow"/>
      <family val="2"/>
    </font>
    <font>
      <b/>
      <sz val="16"/>
      <color theme="1"/>
      <name val="Arial Narrow"/>
      <family val="2"/>
    </font>
    <font>
      <b/>
      <sz val="14"/>
      <color theme="1"/>
      <name val="Arial Narrow"/>
      <family val="2"/>
    </font>
    <font>
      <b/>
      <sz val="16"/>
      <color rgb="FFFF0000"/>
      <name val="Arial Narrow"/>
      <family val="2"/>
    </font>
    <font>
      <b/>
      <sz val="14"/>
      <color rgb="FFFF0000"/>
      <name val="Arial Narrow"/>
      <family val="2"/>
    </font>
  </fonts>
  <fills count="6">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
      <patternFill patternType="solid">
        <fgColor rgb="FF0070C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Alignment="1">
      <alignment wrapText="1"/>
    </xf>
    <xf numFmtId="0" fontId="0" fillId="0" borderId="0" xfId="0" applyAlignment="1">
      <alignment vertical="top" wrapText="1"/>
    </xf>
    <xf numFmtId="0" fontId="1" fillId="0" borderId="0" xfId="0" applyFont="1" applyAlignment="1">
      <alignment horizontal="center" vertical="center"/>
    </xf>
    <xf numFmtId="0" fontId="0" fillId="0" borderId="0" xfId="0" applyAlignment="1">
      <alignment horizontal="center" vertical="center" wrapText="1"/>
    </xf>
    <xf numFmtId="0" fontId="5" fillId="0" borderId="1" xfId="0" applyFont="1" applyBorder="1" applyAlignment="1" applyProtection="1">
      <alignment vertical="top"/>
      <protection locked="0"/>
    </xf>
    <xf numFmtId="0" fontId="5" fillId="4" borderId="1" xfId="0" applyFont="1" applyFill="1" applyBorder="1" applyAlignment="1" applyProtection="1">
      <alignment horizontal="center"/>
      <protection locked="0"/>
    </xf>
    <xf numFmtId="0" fontId="5" fillId="4" borderId="2"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7" fillId="0" borderId="1"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5" fillId="4" borderId="1" xfId="0" applyFont="1" applyFill="1" applyBorder="1" applyAlignment="1" applyProtection="1">
      <alignment wrapText="1"/>
      <protection locked="0"/>
    </xf>
    <xf numFmtId="0" fontId="5" fillId="4" borderId="1" xfId="0" applyFont="1" applyFill="1" applyBorder="1" applyAlignment="1" applyProtection="1">
      <alignment vertical="top" wrapText="1"/>
      <protection locked="0"/>
    </xf>
    <xf numFmtId="0" fontId="5" fillId="4" borderId="1" xfId="0" applyFont="1" applyFill="1" applyBorder="1" applyAlignment="1" applyProtection="1">
      <alignment horizontal="center" vertical="center" wrapText="1"/>
      <protection locked="0"/>
    </xf>
    <xf numFmtId="0" fontId="5" fillId="4" borderId="1" xfId="0" applyFont="1" applyFill="1" applyBorder="1" applyProtection="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5" fillId="0" borderId="1" xfId="0" applyFont="1" applyBorder="1" applyAlignment="1" applyProtection="1">
      <alignment vertical="top" wrapText="1"/>
      <protection locked="0"/>
    </xf>
    <xf numFmtId="164" fontId="5" fillId="0" borderId="1" xfId="0" applyNumberFormat="1" applyFont="1" applyBorder="1" applyAlignment="1" applyProtection="1">
      <alignment vertical="top"/>
      <protection locked="0"/>
    </xf>
    <xf numFmtId="0" fontId="5" fillId="2" borderId="1" xfId="0" applyFont="1" applyFill="1" applyBorder="1" applyAlignment="1" applyProtection="1">
      <alignment vertical="top"/>
      <protection locked="0"/>
    </xf>
    <xf numFmtId="6" fontId="5" fillId="2" borderId="1" xfId="0" applyNumberFormat="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5" fillId="3" borderId="1" xfId="0" applyFont="1" applyFill="1" applyBorder="1" applyAlignment="1" applyProtection="1">
      <alignment horizontal="center" vertical="top" wrapText="1"/>
      <protection locked="0"/>
    </xf>
    <xf numFmtId="0" fontId="5" fillId="3" borderId="1" xfId="0" applyFont="1" applyFill="1" applyBorder="1" applyAlignment="1" applyProtection="1">
      <alignment vertical="top"/>
      <protection locked="0"/>
    </xf>
    <xf numFmtId="6" fontId="5" fillId="0" borderId="1" xfId="0" applyNumberFormat="1" applyFont="1" applyBorder="1" applyAlignment="1">
      <alignment horizontal="center" vertical="top" wrapText="1"/>
    </xf>
    <xf numFmtId="0" fontId="5" fillId="0" borderId="1" xfId="0" applyFont="1" applyBorder="1" applyAlignment="1">
      <alignment vertical="top" wrapText="1"/>
    </xf>
    <xf numFmtId="0" fontId="4" fillId="2" borderId="1" xfId="0" applyFont="1"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7" fillId="0" borderId="1" xfId="0" applyFont="1" applyBorder="1" applyAlignment="1">
      <alignment vertical="center" wrapText="1"/>
    </xf>
    <xf numFmtId="164" fontId="8" fillId="0" borderId="1" xfId="0" applyNumberFormat="1" applyFont="1" applyBorder="1" applyAlignment="1" applyProtection="1">
      <alignment vertical="top"/>
      <protection locked="0"/>
    </xf>
    <xf numFmtId="6" fontId="5" fillId="2" borderId="1" xfId="0" applyNumberFormat="1" applyFont="1" applyFill="1" applyBorder="1" applyAlignment="1">
      <alignment horizontal="center" vertical="top" wrapText="1"/>
    </xf>
    <xf numFmtId="49" fontId="5" fillId="0" borderId="1" xfId="0" applyNumberFormat="1" applyFont="1" applyBorder="1" applyAlignment="1" applyProtection="1">
      <alignment horizontal="center" vertical="top"/>
      <protection locked="0"/>
    </xf>
    <xf numFmtId="0" fontId="0" fillId="0" borderId="1" xfId="0" applyBorder="1" applyAlignment="1">
      <alignment horizontal="center" vertical="top" wrapText="1"/>
    </xf>
    <xf numFmtId="0" fontId="8"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protection locked="0"/>
    </xf>
    <xf numFmtId="0" fontId="4" fillId="0" borderId="2"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4" xfId="0" applyFont="1" applyBorder="1" applyAlignment="1" applyProtection="1">
      <alignment horizontal="center" wrapText="1"/>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4" xfId="0" applyFont="1" applyBorder="1" applyAlignment="1" applyProtection="1">
      <alignment horizontal="center"/>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5" borderId="1" xfId="0" applyFont="1" applyFill="1" applyBorder="1" applyAlignment="1">
      <alignment vertical="top" wrapText="1"/>
    </xf>
    <xf numFmtId="6" fontId="5" fillId="5" borderId="1" xfId="0" applyNumberFormat="1" applyFont="1" applyFill="1" applyBorder="1" applyAlignment="1">
      <alignment horizontal="center" vertical="top" wrapText="1"/>
    </xf>
    <xf numFmtId="6" fontId="9" fillId="0" borderId="2" xfId="0" applyNumberFormat="1" applyFont="1" applyBorder="1" applyAlignment="1" applyProtection="1">
      <alignment horizontal="center" vertical="top" wrapText="1"/>
      <protection locked="0"/>
    </xf>
    <xf numFmtId="6" fontId="9" fillId="0" borderId="3" xfId="0" applyNumberFormat="1" applyFont="1" applyBorder="1" applyAlignment="1" applyProtection="1">
      <alignment horizontal="center" vertical="top" wrapText="1"/>
      <protection locked="0"/>
    </xf>
    <xf numFmtId="6" fontId="9" fillId="0" borderId="4" xfId="0" applyNumberFormat="1"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274320</xdr:colOff>
      <xdr:row>0</xdr:row>
      <xdr:rowOff>0</xdr:rowOff>
    </xdr:from>
    <xdr:to>
      <xdr:col>3</xdr:col>
      <xdr:colOff>373324</xdr:colOff>
      <xdr:row>0</xdr:row>
      <xdr:rowOff>1988820</xdr:rowOff>
    </xdr:to>
    <xdr:pic>
      <xdr:nvPicPr>
        <xdr:cNvPr id="2" name="Picture 1">
          <a:extLst>
            <a:ext uri="{FF2B5EF4-FFF2-40B4-BE49-F238E27FC236}">
              <a16:creationId xmlns:a16="http://schemas.microsoft.com/office/drawing/2014/main" id="{0D00DE49-4C82-C347-7C0B-371A819A28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6040" y="0"/>
          <a:ext cx="4160464" cy="1988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B4A85-004F-42A4-A2DC-75F6FAF13A32}">
  <dimension ref="A1:E92"/>
  <sheetViews>
    <sheetView showGridLines="0" showRowColHeaders="0" tabSelected="1" view="pageLayout" topLeftCell="A83" zoomScaleNormal="100" zoomScaleSheetLayoutView="75" workbookViewId="0">
      <selection activeCell="B88" sqref="B88:D88"/>
    </sheetView>
  </sheetViews>
  <sheetFormatPr defaultRowHeight="14.4" x14ac:dyDescent="0.3"/>
  <cols>
    <col min="1" max="1" width="31.88671875" style="1" customWidth="1"/>
    <col min="2" max="2" width="35" style="2" customWidth="1"/>
    <col min="3" max="3" width="20.5546875" style="4" customWidth="1"/>
    <col min="4" max="4" width="23" customWidth="1"/>
    <col min="5" max="5" width="21.44140625" customWidth="1"/>
  </cols>
  <sheetData>
    <row r="1" spans="1:5" ht="165" customHeight="1" x14ac:dyDescent="0.3">
      <c r="A1" s="39"/>
      <c r="B1" s="39"/>
      <c r="C1" s="39"/>
      <c r="D1" s="39"/>
      <c r="E1" s="39"/>
    </row>
    <row r="2" spans="1:5" ht="19.2" customHeight="1" x14ac:dyDescent="0.3">
      <c r="A2" s="6"/>
      <c r="B2" s="7"/>
      <c r="C2" s="8"/>
      <c r="D2" s="8"/>
      <c r="E2" s="9"/>
    </row>
    <row r="3" spans="1:5" ht="19.2" customHeight="1" x14ac:dyDescent="0.35">
      <c r="A3" s="43" t="s">
        <v>68</v>
      </c>
      <c r="B3" s="44"/>
      <c r="C3" s="44"/>
      <c r="D3" s="44"/>
      <c r="E3" s="45"/>
    </row>
    <row r="4" spans="1:5" ht="19.2" customHeight="1" x14ac:dyDescent="0.3">
      <c r="A4" s="6"/>
      <c r="B4" s="7"/>
      <c r="C4" s="8"/>
      <c r="D4" s="8"/>
      <c r="E4" s="9"/>
    </row>
    <row r="5" spans="1:5" ht="24" customHeight="1" x14ac:dyDescent="0.3">
      <c r="A5" s="10" t="s">
        <v>0</v>
      </c>
      <c r="B5" s="40"/>
      <c r="C5" s="41"/>
      <c r="D5" s="41"/>
      <c r="E5" s="42"/>
    </row>
    <row r="6" spans="1:5" ht="57.6" customHeight="1" x14ac:dyDescent="0.3">
      <c r="A6" s="10" t="s">
        <v>1</v>
      </c>
      <c r="B6" s="40"/>
      <c r="C6" s="41"/>
      <c r="D6" s="41"/>
      <c r="E6" s="42"/>
    </row>
    <row r="7" spans="1:5" ht="40.799999999999997" customHeight="1" x14ac:dyDescent="0.3">
      <c r="A7" s="10" t="s">
        <v>2</v>
      </c>
      <c r="B7" s="40"/>
      <c r="C7" s="41"/>
      <c r="D7" s="41"/>
      <c r="E7" s="42"/>
    </row>
    <row r="8" spans="1:5" ht="21.6" customHeight="1" x14ac:dyDescent="0.3">
      <c r="A8" s="10" t="s">
        <v>3</v>
      </c>
      <c r="B8" s="40"/>
      <c r="C8" s="41"/>
      <c r="D8" s="41"/>
      <c r="E8" s="42"/>
    </row>
    <row r="9" spans="1:5" ht="20.399999999999999" customHeight="1" x14ac:dyDescent="0.3">
      <c r="A9" s="10" t="s">
        <v>4</v>
      </c>
      <c r="B9" s="40"/>
      <c r="C9" s="41"/>
      <c r="D9" s="41"/>
      <c r="E9" s="42"/>
    </row>
    <row r="10" spans="1:5" ht="25.2" customHeight="1" x14ac:dyDescent="0.3">
      <c r="A10" s="10" t="s">
        <v>5</v>
      </c>
      <c r="B10" s="40"/>
      <c r="C10" s="41"/>
      <c r="D10" s="41"/>
      <c r="E10" s="42"/>
    </row>
    <row r="11" spans="1:5" ht="42.6" customHeight="1" x14ac:dyDescent="0.3">
      <c r="A11" s="10" t="s">
        <v>9</v>
      </c>
      <c r="B11" s="11" t="s">
        <v>69</v>
      </c>
      <c r="C11" s="49"/>
      <c r="D11" s="50"/>
      <c r="E11" s="51"/>
    </row>
    <row r="12" spans="1:5" ht="169.95" customHeight="1" x14ac:dyDescent="0.3">
      <c r="A12" s="10" t="s">
        <v>70</v>
      </c>
      <c r="B12" s="46" t="s">
        <v>100</v>
      </c>
      <c r="C12" s="47"/>
      <c r="D12" s="47"/>
      <c r="E12" s="48"/>
    </row>
    <row r="13" spans="1:5" ht="15.6" x14ac:dyDescent="0.3">
      <c r="A13" s="12"/>
      <c r="B13" s="13"/>
      <c r="C13" s="14"/>
      <c r="D13" s="15"/>
      <c r="E13" s="15"/>
    </row>
    <row r="14" spans="1:5" s="3" customFormat="1" ht="45" customHeight="1" x14ac:dyDescent="0.3">
      <c r="A14" s="16" t="s">
        <v>8</v>
      </c>
      <c r="B14" s="16" t="s">
        <v>6</v>
      </c>
      <c r="C14" s="16" t="s">
        <v>47</v>
      </c>
      <c r="D14" s="17" t="s">
        <v>48</v>
      </c>
      <c r="E14" s="17" t="s">
        <v>7</v>
      </c>
    </row>
    <row r="15" spans="1:5" s="3" customFormat="1" ht="21" customHeight="1" x14ac:dyDescent="0.3">
      <c r="A15" s="18" t="s">
        <v>53</v>
      </c>
      <c r="B15" s="19"/>
      <c r="C15" s="19"/>
      <c r="D15" s="20"/>
      <c r="E15" s="20"/>
    </row>
    <row r="16" spans="1:5" ht="53.4" customHeight="1" x14ac:dyDescent="0.3">
      <c r="A16" s="29" t="s">
        <v>10</v>
      </c>
      <c r="B16" s="29" t="s">
        <v>90</v>
      </c>
      <c r="C16" s="28">
        <v>1100</v>
      </c>
      <c r="D16" s="5"/>
      <c r="E16" s="22">
        <f>SUM(C16*D16)</f>
        <v>0</v>
      </c>
    </row>
    <row r="17" spans="1:5" ht="37.049999999999997" customHeight="1" x14ac:dyDescent="0.3">
      <c r="A17" s="29" t="s">
        <v>11</v>
      </c>
      <c r="B17" s="29" t="s">
        <v>91</v>
      </c>
      <c r="C17" s="28">
        <v>350</v>
      </c>
      <c r="D17" s="5"/>
      <c r="E17" s="22">
        <f t="shared" ref="E17:E35" si="0">SUM(C17*D17)</f>
        <v>0</v>
      </c>
    </row>
    <row r="18" spans="1:5" ht="35.4" customHeight="1" x14ac:dyDescent="0.3">
      <c r="A18" s="29" t="s">
        <v>12</v>
      </c>
      <c r="B18" s="29" t="s">
        <v>95</v>
      </c>
      <c r="C18" s="28">
        <v>760</v>
      </c>
      <c r="D18" s="5"/>
      <c r="E18" s="22">
        <f t="shared" si="0"/>
        <v>0</v>
      </c>
    </row>
    <row r="19" spans="1:5" ht="49.95" customHeight="1" x14ac:dyDescent="0.3">
      <c r="A19" s="29" t="s">
        <v>13</v>
      </c>
      <c r="B19" s="29" t="s">
        <v>92</v>
      </c>
      <c r="C19" s="28">
        <v>1100</v>
      </c>
      <c r="D19" s="5"/>
      <c r="E19" s="22">
        <f t="shared" si="0"/>
        <v>0</v>
      </c>
    </row>
    <row r="20" spans="1:5" ht="34.950000000000003" customHeight="1" x14ac:dyDescent="0.3">
      <c r="A20" s="29" t="s">
        <v>14</v>
      </c>
      <c r="B20" s="29" t="s">
        <v>93</v>
      </c>
      <c r="C20" s="28">
        <v>350</v>
      </c>
      <c r="D20" s="5"/>
      <c r="E20" s="22">
        <f t="shared" si="0"/>
        <v>0</v>
      </c>
    </row>
    <row r="21" spans="1:5" ht="37.950000000000003" customHeight="1" x14ac:dyDescent="0.3">
      <c r="A21" s="52" t="s">
        <v>15</v>
      </c>
      <c r="B21" s="29" t="s">
        <v>94</v>
      </c>
      <c r="C21" s="28">
        <v>760</v>
      </c>
      <c r="D21" s="5"/>
      <c r="E21" s="22">
        <f t="shared" si="0"/>
        <v>0</v>
      </c>
    </row>
    <row r="22" spans="1:5" ht="15.6" x14ac:dyDescent="0.3">
      <c r="A22" s="53"/>
      <c r="B22" s="29" t="s">
        <v>43</v>
      </c>
      <c r="C22" s="28" t="s">
        <v>46</v>
      </c>
      <c r="D22" s="5"/>
      <c r="E22" s="22"/>
    </row>
    <row r="23" spans="1:5" ht="15.6" x14ac:dyDescent="0.3">
      <c r="A23" s="53"/>
      <c r="B23" s="29" t="s">
        <v>44</v>
      </c>
      <c r="C23" s="28" t="s">
        <v>46</v>
      </c>
      <c r="D23" s="5"/>
      <c r="E23" s="22"/>
    </row>
    <row r="24" spans="1:5" ht="15.6" x14ac:dyDescent="0.3">
      <c r="A24" s="54"/>
      <c r="B24" s="29" t="s">
        <v>45</v>
      </c>
      <c r="C24" s="28" t="s">
        <v>46</v>
      </c>
      <c r="D24" s="5"/>
      <c r="E24" s="22"/>
    </row>
    <row r="25" spans="1:5" ht="15.6" x14ac:dyDescent="0.3">
      <c r="A25" s="30" t="s">
        <v>52</v>
      </c>
      <c r="B25" s="31"/>
      <c r="C25" s="32"/>
      <c r="D25" s="23"/>
      <c r="E25" s="24"/>
    </row>
    <row r="26" spans="1:5" ht="34.950000000000003" customHeight="1" x14ac:dyDescent="0.3">
      <c r="A26" s="29" t="s">
        <v>16</v>
      </c>
      <c r="B26" s="29" t="s">
        <v>49</v>
      </c>
      <c r="C26" s="28">
        <v>120</v>
      </c>
      <c r="D26" s="5"/>
      <c r="E26" s="22">
        <f t="shared" si="0"/>
        <v>0</v>
      </c>
    </row>
    <row r="27" spans="1:5" ht="25.8" customHeight="1" x14ac:dyDescent="0.3">
      <c r="A27" s="29" t="s">
        <v>17</v>
      </c>
      <c r="B27" s="29" t="s">
        <v>71</v>
      </c>
      <c r="C27" s="28">
        <v>155</v>
      </c>
      <c r="D27" s="5"/>
      <c r="E27" s="22">
        <f t="shared" si="0"/>
        <v>0</v>
      </c>
    </row>
    <row r="28" spans="1:5" ht="31.95" customHeight="1" x14ac:dyDescent="0.3">
      <c r="A28" s="29" t="s">
        <v>18</v>
      </c>
      <c r="B28" s="29" t="s">
        <v>50</v>
      </c>
      <c r="C28" s="28">
        <v>483</v>
      </c>
      <c r="D28" s="5"/>
      <c r="E28" s="22">
        <f t="shared" si="0"/>
        <v>0</v>
      </c>
    </row>
    <row r="29" spans="1:5" ht="36.6" customHeight="1" x14ac:dyDescent="0.3">
      <c r="A29" s="29" t="s">
        <v>19</v>
      </c>
      <c r="B29" s="29" t="s">
        <v>51</v>
      </c>
      <c r="C29" s="28">
        <v>482</v>
      </c>
      <c r="D29" s="5"/>
      <c r="E29" s="22">
        <f t="shared" si="0"/>
        <v>0</v>
      </c>
    </row>
    <row r="30" spans="1:5" ht="37.950000000000003" customHeight="1" x14ac:dyDescent="0.3">
      <c r="A30" s="29" t="s">
        <v>20</v>
      </c>
      <c r="B30" s="29" t="s">
        <v>54</v>
      </c>
      <c r="C30" s="28">
        <v>784</v>
      </c>
      <c r="D30" s="5"/>
      <c r="E30" s="22">
        <f t="shared" si="0"/>
        <v>0</v>
      </c>
    </row>
    <row r="31" spans="1:5" ht="15.6" x14ac:dyDescent="0.3">
      <c r="A31" s="30" t="s">
        <v>55</v>
      </c>
      <c r="B31" s="31"/>
      <c r="C31" s="32"/>
      <c r="D31" s="23"/>
      <c r="E31" s="24"/>
    </row>
    <row r="32" spans="1:5" ht="36.6" customHeight="1" x14ac:dyDescent="0.3">
      <c r="A32" s="29" t="s">
        <v>21</v>
      </c>
      <c r="B32" s="29" t="s">
        <v>25</v>
      </c>
      <c r="C32" s="28">
        <v>850</v>
      </c>
      <c r="D32" s="5"/>
      <c r="E32" s="22">
        <f t="shared" si="0"/>
        <v>0</v>
      </c>
    </row>
    <row r="33" spans="1:5" ht="40.200000000000003" customHeight="1" x14ac:dyDescent="0.3">
      <c r="A33" s="29" t="s">
        <v>22</v>
      </c>
      <c r="B33" s="29" t="s">
        <v>26</v>
      </c>
      <c r="C33" s="28">
        <v>995</v>
      </c>
      <c r="D33" s="5"/>
      <c r="E33" s="22">
        <f t="shared" si="0"/>
        <v>0</v>
      </c>
    </row>
    <row r="34" spans="1:5" ht="39.6" customHeight="1" x14ac:dyDescent="0.3">
      <c r="A34" s="29" t="s">
        <v>23</v>
      </c>
      <c r="B34" s="29" t="s">
        <v>28</v>
      </c>
      <c r="C34" s="28">
        <v>945</v>
      </c>
      <c r="D34" s="5"/>
      <c r="E34" s="22">
        <f t="shared" si="0"/>
        <v>0</v>
      </c>
    </row>
    <row r="35" spans="1:5" ht="40.200000000000003" customHeight="1" x14ac:dyDescent="0.3">
      <c r="A35" s="29" t="s">
        <v>24</v>
      </c>
      <c r="B35" s="29" t="s">
        <v>27</v>
      </c>
      <c r="C35" s="28">
        <v>1200</v>
      </c>
      <c r="D35" s="5"/>
      <c r="E35" s="22">
        <f t="shared" si="0"/>
        <v>0</v>
      </c>
    </row>
    <row r="36" spans="1:5" ht="33.9" customHeight="1" x14ac:dyDescent="0.3">
      <c r="A36" s="52" t="s">
        <v>24</v>
      </c>
      <c r="B36" s="29" t="s">
        <v>82</v>
      </c>
      <c r="C36" s="32"/>
      <c r="D36" s="5"/>
      <c r="E36" s="22"/>
    </row>
    <row r="37" spans="1:5" ht="33.9" customHeight="1" x14ac:dyDescent="0.3">
      <c r="A37" s="53"/>
      <c r="B37" s="29" t="s">
        <v>83</v>
      </c>
      <c r="C37" s="32"/>
      <c r="D37" s="5"/>
      <c r="E37" s="22"/>
    </row>
    <row r="38" spans="1:5" ht="33.9" customHeight="1" x14ac:dyDescent="0.3">
      <c r="A38" s="53"/>
      <c r="B38" s="29" t="s">
        <v>84</v>
      </c>
      <c r="C38" s="32"/>
      <c r="D38" s="5"/>
      <c r="E38" s="22"/>
    </row>
    <row r="39" spans="1:5" ht="33.9" customHeight="1" x14ac:dyDescent="0.3">
      <c r="A39" s="53"/>
      <c r="B39" s="29" t="s">
        <v>85</v>
      </c>
      <c r="C39" s="32"/>
      <c r="D39" s="5"/>
      <c r="E39" s="22"/>
    </row>
    <row r="40" spans="1:5" ht="33.9" customHeight="1" x14ac:dyDescent="0.3">
      <c r="A40" s="54"/>
      <c r="B40" s="29" t="s">
        <v>86</v>
      </c>
      <c r="C40" s="32"/>
      <c r="D40" s="5"/>
      <c r="E40" s="22"/>
    </row>
    <row r="41" spans="1:5" ht="15.6" x14ac:dyDescent="0.3">
      <c r="A41" s="30" t="s">
        <v>56</v>
      </c>
      <c r="B41" s="31"/>
      <c r="C41" s="32"/>
      <c r="D41" s="23"/>
      <c r="E41" s="23"/>
    </row>
    <row r="42" spans="1:5" ht="38.4" customHeight="1" x14ac:dyDescent="0.3">
      <c r="A42" s="29" t="s">
        <v>29</v>
      </c>
      <c r="B42" s="29" t="s">
        <v>96</v>
      </c>
      <c r="C42" s="28">
        <v>50</v>
      </c>
      <c r="D42" s="5"/>
      <c r="E42" s="22">
        <f>SUM(D42*50)</f>
        <v>0</v>
      </c>
    </row>
    <row r="43" spans="1:5" ht="34.950000000000003" customHeight="1" x14ac:dyDescent="0.3">
      <c r="A43" s="29" t="s">
        <v>30</v>
      </c>
      <c r="B43" s="29" t="s">
        <v>97</v>
      </c>
      <c r="C43" s="28">
        <v>476</v>
      </c>
      <c r="D43" s="5"/>
      <c r="E43" s="22">
        <f>SUM(D43*476)</f>
        <v>0</v>
      </c>
    </row>
    <row r="44" spans="1:5" ht="36.6" customHeight="1" x14ac:dyDescent="0.3">
      <c r="A44" s="29" t="s">
        <v>31</v>
      </c>
      <c r="B44" s="29" t="s">
        <v>98</v>
      </c>
      <c r="C44" s="28">
        <v>292</v>
      </c>
      <c r="D44" s="5"/>
      <c r="E44" s="22">
        <f>SUM(D44*292)</f>
        <v>0</v>
      </c>
    </row>
    <row r="45" spans="1:5" ht="14.4" customHeight="1" x14ac:dyDescent="0.3">
      <c r="A45" s="30" t="s">
        <v>57</v>
      </c>
      <c r="B45" s="31"/>
      <c r="C45" s="32"/>
      <c r="D45" s="23"/>
      <c r="E45" s="23"/>
    </row>
    <row r="46" spans="1:5" ht="37.200000000000003" customHeight="1" x14ac:dyDescent="0.3">
      <c r="A46" s="52" t="s">
        <v>32</v>
      </c>
      <c r="B46" s="29" t="s">
        <v>99</v>
      </c>
      <c r="C46" s="28">
        <v>119</v>
      </c>
      <c r="D46" s="5"/>
      <c r="E46" s="22">
        <f>SUM(D46*119)</f>
        <v>0</v>
      </c>
    </row>
    <row r="47" spans="1:5" ht="25.05" customHeight="1" x14ac:dyDescent="0.3">
      <c r="A47" s="53"/>
      <c r="B47" s="29" t="s">
        <v>80</v>
      </c>
      <c r="C47" s="35"/>
      <c r="D47" s="5"/>
      <c r="E47" s="22"/>
    </row>
    <row r="48" spans="1:5" ht="25.05" customHeight="1" x14ac:dyDescent="0.3">
      <c r="A48" s="54"/>
      <c r="B48" s="29" t="s">
        <v>81</v>
      </c>
      <c r="C48" s="35"/>
      <c r="D48" s="5"/>
      <c r="E48" s="22"/>
    </row>
    <row r="49" spans="1:5" ht="33.9" customHeight="1" x14ac:dyDescent="0.3">
      <c r="A49" s="29" t="s">
        <v>33</v>
      </c>
      <c r="B49" s="29" t="s">
        <v>102</v>
      </c>
      <c r="C49" s="28">
        <v>145</v>
      </c>
      <c r="D49" s="5"/>
      <c r="E49" s="22">
        <f>SUM(D49*145)</f>
        <v>0</v>
      </c>
    </row>
    <row r="50" spans="1:5" ht="33.9" customHeight="1" x14ac:dyDescent="0.3">
      <c r="A50" s="52" t="s">
        <v>33</v>
      </c>
      <c r="B50" s="29" t="s">
        <v>103</v>
      </c>
      <c r="C50" s="28"/>
      <c r="D50" s="5"/>
      <c r="E50" s="22"/>
    </row>
    <row r="51" spans="1:5" ht="33.9" customHeight="1" x14ac:dyDescent="0.3">
      <c r="A51" s="53"/>
      <c r="B51" s="29" t="s">
        <v>80</v>
      </c>
      <c r="C51" s="35"/>
      <c r="D51" s="5"/>
      <c r="E51" s="22"/>
    </row>
    <row r="52" spans="1:5" ht="33.9" customHeight="1" x14ac:dyDescent="0.3">
      <c r="A52" s="53"/>
      <c r="B52" s="29" t="s">
        <v>105</v>
      </c>
      <c r="C52" s="35"/>
      <c r="D52" s="5"/>
      <c r="E52" s="22"/>
    </row>
    <row r="53" spans="1:5" ht="33.9" customHeight="1" x14ac:dyDescent="0.3">
      <c r="A53" s="54"/>
      <c r="B53" s="29" t="s">
        <v>104</v>
      </c>
      <c r="C53" s="35"/>
      <c r="D53" s="5"/>
      <c r="E53" s="22"/>
    </row>
    <row r="54" spans="1:5" ht="33.9" customHeight="1" x14ac:dyDescent="0.3">
      <c r="A54" s="29" t="s">
        <v>34</v>
      </c>
      <c r="B54" s="29" t="s">
        <v>101</v>
      </c>
      <c r="C54" s="28">
        <v>145</v>
      </c>
      <c r="D54" s="5"/>
      <c r="E54" s="22">
        <f>SUM(D54*145)</f>
        <v>0</v>
      </c>
    </row>
    <row r="55" spans="1:5" ht="15.6" x14ac:dyDescent="0.3">
      <c r="A55" s="31"/>
      <c r="B55" s="31"/>
      <c r="C55" s="32"/>
      <c r="D55" s="23"/>
      <c r="E55" s="23"/>
    </row>
    <row r="56" spans="1:5" ht="42" customHeight="1" x14ac:dyDescent="0.3">
      <c r="A56" s="52" t="s">
        <v>35</v>
      </c>
      <c r="B56" s="29" t="s">
        <v>58</v>
      </c>
      <c r="C56" s="28">
        <v>85</v>
      </c>
      <c r="D56" s="5"/>
      <c r="E56" s="22">
        <f>SUM(D56*85)</f>
        <v>0</v>
      </c>
    </row>
    <row r="57" spans="1:5" ht="28.2" customHeight="1" x14ac:dyDescent="0.3">
      <c r="A57" s="53"/>
      <c r="B57" s="29" t="s">
        <v>80</v>
      </c>
      <c r="C57" s="35"/>
      <c r="D57" s="5"/>
      <c r="E57" s="22"/>
    </row>
    <row r="58" spans="1:5" ht="28.2" customHeight="1" x14ac:dyDescent="0.3">
      <c r="A58" s="53"/>
      <c r="B58" s="29" t="s">
        <v>105</v>
      </c>
      <c r="C58" s="35"/>
      <c r="D58" s="5"/>
      <c r="E58" s="22"/>
    </row>
    <row r="59" spans="1:5" ht="42" customHeight="1" x14ac:dyDescent="0.3">
      <c r="A59" s="53"/>
      <c r="B59" s="29" t="s">
        <v>106</v>
      </c>
      <c r="C59" s="35"/>
      <c r="D59" s="5"/>
      <c r="E59" s="22"/>
    </row>
    <row r="60" spans="1:5" ht="42" customHeight="1" x14ac:dyDescent="0.3">
      <c r="A60" s="53"/>
      <c r="B60" s="29" t="s">
        <v>107</v>
      </c>
      <c r="C60" s="35"/>
      <c r="D60" s="5"/>
      <c r="E60" s="22"/>
    </row>
    <row r="61" spans="1:5" ht="28.2" customHeight="1" x14ac:dyDescent="0.3">
      <c r="A61" s="53"/>
      <c r="B61" s="29" t="s">
        <v>108</v>
      </c>
      <c r="C61" s="35"/>
      <c r="D61" s="5"/>
      <c r="E61" s="22"/>
    </row>
    <row r="62" spans="1:5" ht="28.2" customHeight="1" x14ac:dyDescent="0.3">
      <c r="A62" s="53"/>
      <c r="B62" s="29" t="s">
        <v>109</v>
      </c>
      <c r="C62" s="35"/>
      <c r="D62" s="5"/>
      <c r="E62" s="22"/>
    </row>
    <row r="63" spans="1:5" ht="28.2" customHeight="1" x14ac:dyDescent="0.3">
      <c r="A63" s="54"/>
      <c r="B63" s="29" t="s">
        <v>110</v>
      </c>
      <c r="C63" s="35"/>
      <c r="D63" s="5"/>
      <c r="E63" s="22"/>
    </row>
    <row r="64" spans="1:5" ht="28.2" customHeight="1" x14ac:dyDescent="0.3">
      <c r="A64" s="29" t="s">
        <v>36</v>
      </c>
      <c r="B64" s="29" t="s">
        <v>59</v>
      </c>
      <c r="C64" s="28">
        <v>205</v>
      </c>
      <c r="D64" s="5"/>
      <c r="E64" s="22">
        <f>SUM(D64*205)</f>
        <v>0</v>
      </c>
    </row>
    <row r="65" spans="1:5" ht="28.2" customHeight="1" x14ac:dyDescent="0.3">
      <c r="A65" s="29" t="s">
        <v>37</v>
      </c>
      <c r="B65" s="29" t="s">
        <v>60</v>
      </c>
      <c r="C65" s="28">
        <v>480</v>
      </c>
      <c r="D65" s="5"/>
      <c r="E65" s="22">
        <f>SUM(D65*480)</f>
        <v>0</v>
      </c>
    </row>
    <row r="66" spans="1:5" ht="28.2" customHeight="1" x14ac:dyDescent="0.3">
      <c r="A66" s="29" t="s">
        <v>38</v>
      </c>
      <c r="B66" s="29" t="s">
        <v>62</v>
      </c>
      <c r="C66" s="28">
        <v>490</v>
      </c>
      <c r="D66" s="5"/>
      <c r="E66" s="22">
        <f>SUM(D66*490)</f>
        <v>0</v>
      </c>
    </row>
    <row r="67" spans="1:5" ht="28.2" customHeight="1" x14ac:dyDescent="0.3">
      <c r="A67" s="52" t="s">
        <v>39</v>
      </c>
      <c r="B67" s="29" t="s">
        <v>61</v>
      </c>
      <c r="C67" s="28">
        <v>48</v>
      </c>
      <c r="D67" s="5"/>
      <c r="E67" s="22">
        <f>SUM(D67*48)</f>
        <v>0</v>
      </c>
    </row>
    <row r="68" spans="1:5" ht="33.9" customHeight="1" x14ac:dyDescent="0.3">
      <c r="A68" s="53"/>
      <c r="B68" s="29" t="s">
        <v>111</v>
      </c>
      <c r="C68" s="35"/>
      <c r="D68" s="5"/>
      <c r="E68" s="22"/>
    </row>
    <row r="69" spans="1:5" ht="25.05" customHeight="1" x14ac:dyDescent="0.3">
      <c r="A69" s="53"/>
      <c r="B69" s="29" t="s">
        <v>112</v>
      </c>
      <c r="C69" s="35"/>
      <c r="D69" s="5"/>
      <c r="E69" s="22"/>
    </row>
    <row r="70" spans="1:5" ht="25.05" customHeight="1" x14ac:dyDescent="0.3">
      <c r="A70" s="53"/>
      <c r="B70" s="29" t="s">
        <v>113</v>
      </c>
      <c r="C70" s="35"/>
      <c r="D70" s="5"/>
      <c r="E70" s="22"/>
    </row>
    <row r="71" spans="1:5" ht="33.9" customHeight="1" x14ac:dyDescent="0.3">
      <c r="A71" s="53"/>
      <c r="B71" s="29" t="s">
        <v>114</v>
      </c>
      <c r="C71" s="35"/>
      <c r="D71" s="5"/>
      <c r="E71" s="22"/>
    </row>
    <row r="72" spans="1:5" ht="25.05" customHeight="1" x14ac:dyDescent="0.3">
      <c r="A72" s="53"/>
      <c r="B72" s="29" t="s">
        <v>115</v>
      </c>
      <c r="C72" s="35"/>
      <c r="D72" s="5"/>
      <c r="E72" s="22"/>
    </row>
    <row r="73" spans="1:5" ht="25.05" customHeight="1" x14ac:dyDescent="0.3">
      <c r="A73" s="53"/>
      <c r="B73" s="29" t="s">
        <v>116</v>
      </c>
      <c r="C73" s="35"/>
      <c r="D73" s="5"/>
      <c r="E73" s="22"/>
    </row>
    <row r="74" spans="1:5" ht="33.9" customHeight="1" x14ac:dyDescent="0.3">
      <c r="A74" s="54"/>
      <c r="B74" s="29" t="s">
        <v>79</v>
      </c>
      <c r="C74" s="35"/>
      <c r="D74" s="5"/>
      <c r="E74" s="22"/>
    </row>
    <row r="75" spans="1:5" ht="24" customHeight="1" x14ac:dyDescent="0.3">
      <c r="A75" s="29" t="s">
        <v>40</v>
      </c>
      <c r="B75" s="29" t="s">
        <v>63</v>
      </c>
      <c r="C75" s="28">
        <v>650</v>
      </c>
      <c r="D75" s="5"/>
      <c r="E75" s="22">
        <f>SUM(D75*650)</f>
        <v>0</v>
      </c>
    </row>
    <row r="76" spans="1:5" ht="26.4" customHeight="1" x14ac:dyDescent="0.3">
      <c r="A76" s="52" t="s">
        <v>41</v>
      </c>
      <c r="B76" s="29" t="s">
        <v>64</v>
      </c>
      <c r="C76" s="28">
        <v>160</v>
      </c>
      <c r="D76" s="5"/>
      <c r="E76" s="22">
        <f>SUM(D76*160)</f>
        <v>0</v>
      </c>
    </row>
    <row r="77" spans="1:5" ht="25.05" customHeight="1" x14ac:dyDescent="0.3">
      <c r="A77" s="53"/>
      <c r="B77" s="29" t="s">
        <v>75</v>
      </c>
      <c r="C77" s="35"/>
      <c r="D77" s="5"/>
      <c r="E77" s="22"/>
    </row>
    <row r="78" spans="1:5" ht="33.9" customHeight="1" x14ac:dyDescent="0.3">
      <c r="A78" s="53"/>
      <c r="B78" s="29" t="s">
        <v>76</v>
      </c>
      <c r="C78" s="35"/>
      <c r="D78" s="5"/>
      <c r="E78" s="22"/>
    </row>
    <row r="79" spans="1:5" ht="25.05" customHeight="1" x14ac:dyDescent="0.3">
      <c r="A79" s="54"/>
      <c r="B79" s="29" t="s">
        <v>77</v>
      </c>
      <c r="C79" s="35"/>
      <c r="D79" s="5"/>
      <c r="E79" s="22"/>
    </row>
    <row r="80" spans="1:5" ht="25.05" customHeight="1" x14ac:dyDescent="0.3">
      <c r="A80" s="52" t="s">
        <v>41</v>
      </c>
      <c r="B80" s="29" t="s">
        <v>78</v>
      </c>
      <c r="C80" s="35"/>
      <c r="D80" s="5"/>
      <c r="E80" s="22"/>
    </row>
    <row r="81" spans="1:5" ht="33.9" customHeight="1" x14ac:dyDescent="0.3">
      <c r="A81" s="54"/>
      <c r="B81" s="55" t="s">
        <v>74</v>
      </c>
      <c r="C81" s="56" t="s">
        <v>73</v>
      </c>
      <c r="D81" s="36"/>
      <c r="E81" s="22"/>
    </row>
    <row r="82" spans="1:5" ht="40.799999999999997" customHeight="1" x14ac:dyDescent="0.3">
      <c r="A82" s="52" t="s">
        <v>65</v>
      </c>
      <c r="B82" s="29" t="s">
        <v>117</v>
      </c>
      <c r="C82" s="28">
        <v>165</v>
      </c>
      <c r="D82" s="5"/>
      <c r="E82" s="22">
        <f>SUM(D82*165)</f>
        <v>0</v>
      </c>
    </row>
    <row r="83" spans="1:5" ht="33.9" customHeight="1" x14ac:dyDescent="0.3">
      <c r="A83" s="53"/>
      <c r="B83" s="29" t="s">
        <v>87</v>
      </c>
      <c r="C83" s="35"/>
      <c r="D83" s="5"/>
      <c r="E83" s="22"/>
    </row>
    <row r="84" spans="1:5" ht="33.9" customHeight="1" x14ac:dyDescent="0.3">
      <c r="A84" s="53"/>
      <c r="B84" s="29" t="s">
        <v>88</v>
      </c>
      <c r="C84" s="35"/>
      <c r="D84" s="5"/>
      <c r="E84" s="22"/>
    </row>
    <row r="85" spans="1:5" ht="33.9" customHeight="1" x14ac:dyDescent="0.3">
      <c r="A85" s="53"/>
      <c r="B85" s="29" t="s">
        <v>78</v>
      </c>
      <c r="C85" s="35"/>
      <c r="D85" s="5"/>
      <c r="E85" s="22"/>
    </row>
    <row r="86" spans="1:5" ht="33.9" customHeight="1" x14ac:dyDescent="0.3">
      <c r="A86" s="53"/>
      <c r="B86" s="29" t="s">
        <v>75</v>
      </c>
      <c r="C86" s="35"/>
      <c r="D86" s="5"/>
      <c r="E86" s="22"/>
    </row>
    <row r="87" spans="1:5" ht="33.9" customHeight="1" x14ac:dyDescent="0.3">
      <c r="A87" s="54"/>
      <c r="B87" s="29" t="s">
        <v>89</v>
      </c>
      <c r="C87" s="35"/>
      <c r="D87" s="5"/>
      <c r="E87" s="22"/>
    </row>
    <row r="88" spans="1:5" ht="40.799999999999997" customHeight="1" x14ac:dyDescent="0.3">
      <c r="A88" s="21"/>
      <c r="B88" s="57" t="s">
        <v>66</v>
      </c>
      <c r="C88" s="58"/>
      <c r="D88" s="59"/>
      <c r="E88" s="22">
        <f>SUM(E16:E82)</f>
        <v>0</v>
      </c>
    </row>
    <row r="89" spans="1:5" ht="31.2" x14ac:dyDescent="0.3">
      <c r="A89" s="29" t="s">
        <v>42</v>
      </c>
      <c r="B89" s="29" t="s">
        <v>67</v>
      </c>
      <c r="C89" s="28">
        <v>60</v>
      </c>
      <c r="D89" s="5"/>
      <c r="E89" s="22">
        <f>SUM(D89*60)</f>
        <v>0</v>
      </c>
    </row>
    <row r="90" spans="1:5" ht="15.6" x14ac:dyDescent="0.3">
      <c r="A90" s="25"/>
      <c r="B90" s="25"/>
      <c r="C90" s="26"/>
      <c r="D90" s="27"/>
      <c r="E90" s="27"/>
    </row>
    <row r="91" spans="1:5" ht="30" customHeight="1" x14ac:dyDescent="0.3">
      <c r="A91" s="21"/>
      <c r="B91" s="38" t="s">
        <v>7</v>
      </c>
      <c r="C91" s="38"/>
      <c r="D91" s="38"/>
      <c r="E91" s="34">
        <f>SUM(E89+E88)</f>
        <v>0</v>
      </c>
    </row>
    <row r="92" spans="1:5" ht="60" customHeight="1" x14ac:dyDescent="0.3">
      <c r="A92" s="33" t="s">
        <v>72</v>
      </c>
      <c r="B92" s="37"/>
      <c r="C92" s="37"/>
      <c r="D92" s="37"/>
      <c r="E92" s="37"/>
    </row>
  </sheetData>
  <sheetProtection selectLockedCells="1"/>
  <customSheetViews>
    <customSheetView guid="{F3414561-79F7-4ED9-9BC5-B710E21A0F68}" topLeftCell="A53">
      <selection activeCell="J57" sqref="J57"/>
      <pageMargins left="0.25" right="0.25" top="0.75" bottom="0.75" header="0.3" footer="0.3"/>
      <pageSetup paperSize="9" orientation="landscape" horizontalDpi="200" verticalDpi="200" r:id="rId1"/>
    </customSheetView>
  </customSheetViews>
  <mergeCells count="22">
    <mergeCell ref="A82:A87"/>
    <mergeCell ref="A36:A40"/>
    <mergeCell ref="A46:A48"/>
    <mergeCell ref="A56:A63"/>
    <mergeCell ref="A67:A74"/>
    <mergeCell ref="A76:A79"/>
    <mergeCell ref="A80:A81"/>
    <mergeCell ref="B92:E92"/>
    <mergeCell ref="B91:D91"/>
    <mergeCell ref="A1:E1"/>
    <mergeCell ref="B5:E5"/>
    <mergeCell ref="B6:E6"/>
    <mergeCell ref="B7:E7"/>
    <mergeCell ref="B8:E8"/>
    <mergeCell ref="B9:E9"/>
    <mergeCell ref="B10:E10"/>
    <mergeCell ref="B88:D88"/>
    <mergeCell ref="A3:E3"/>
    <mergeCell ref="B12:E12"/>
    <mergeCell ref="C11:E11"/>
    <mergeCell ref="A21:A24"/>
    <mergeCell ref="A50:A53"/>
  </mergeCells>
  <pageMargins left="0.25" right="0.25" top="0.75" bottom="0.75" header="0.3" footer="0.3"/>
  <pageSetup paperSize="9" orientation="landscape" horizontalDpi="200" verticalDpi="200" r:id="rId2"/>
  <headerFooter>
    <oddHeader>&amp;CSASP Gift Order Form</oddHeader>
    <oddFooter>&amp;LSASP Gift Order Form</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A4724C0073E04CABAE7AE966B4596A" ma:contentTypeVersion="11" ma:contentTypeDescription="Create a new document." ma:contentTypeScope="" ma:versionID="ac702de9de9e66d941f33413dbc3da50">
  <xsd:schema xmlns:xsd="http://www.w3.org/2001/XMLSchema" xmlns:xs="http://www.w3.org/2001/XMLSchema" xmlns:p="http://schemas.microsoft.com/office/2006/metadata/properties" xmlns:ns2="34c49693-a2cb-4416-945b-df70ce5857d1" xmlns:ns3="567dd296-eeb6-4007-b576-e7f21982d0fa" targetNamespace="http://schemas.microsoft.com/office/2006/metadata/properties" ma:root="true" ma:fieldsID="4be592643d819a188d349414493242fb" ns2:_="" ns3:_="">
    <xsd:import namespace="34c49693-a2cb-4416-945b-df70ce5857d1"/>
    <xsd:import namespace="567dd296-eeb6-4007-b576-e7f21982d0f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c49693-a2cb-4416-945b-df70ce5857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0c29cbc-267c-475b-9d9a-8341f255cd7a"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7dd296-eeb6-4007-b576-e7f21982d0fa"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c4b28f7-9046-4e1f-a662-db341f9fff8e}" ma:internalName="TaxCatchAll" ma:showField="CatchAllData" ma:web="567dd296-eeb6-4007-b576-e7f21982d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67dd296-eeb6-4007-b576-e7f21982d0fa" xsi:nil="true"/>
    <lcf76f155ced4ddcb4097134ff3c332f xmlns="34c49693-a2cb-4416-945b-df70ce5857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E24F7A-E9C4-4215-9796-B35285CFAD41}">
  <ds:schemaRefs>
    <ds:schemaRef ds:uri="http://schemas.microsoft.com/sharepoint/v3/contenttype/forms"/>
  </ds:schemaRefs>
</ds:datastoreItem>
</file>

<file path=customXml/itemProps2.xml><?xml version="1.0" encoding="utf-8"?>
<ds:datastoreItem xmlns:ds="http://schemas.openxmlformats.org/officeDocument/2006/customXml" ds:itemID="{726233DD-CD2D-417C-9231-44DED5EB84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c49693-a2cb-4416-945b-df70ce5857d1"/>
    <ds:schemaRef ds:uri="567dd296-eeb6-4007-b576-e7f21982d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EEFAE7-49D8-4F83-BEF6-6CE560771D82}">
  <ds:schemaRefs>
    <ds:schemaRef ds:uri="http://schemas.microsoft.com/office/infopath/2007/PartnerControls"/>
    <ds:schemaRef ds:uri="http://purl.org/dc/dcmitype/"/>
    <ds:schemaRef ds:uri="http://purl.org/dc/elements/1.1/"/>
    <ds:schemaRef ds:uri="http://schemas.microsoft.com/office/2006/documentManagement/types"/>
    <ds:schemaRef ds:uri="http://www.w3.org/XML/1998/namespace"/>
    <ds:schemaRef ds:uri="http://purl.org/dc/terms/"/>
    <ds:schemaRef ds:uri="34c49693-a2cb-4416-945b-df70ce5857d1"/>
    <ds:schemaRef ds:uri="http://schemas.openxmlformats.org/package/2006/metadata/core-properties"/>
    <ds:schemaRef ds:uri="567dd296-eeb6-4007-b576-e7f21982d0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Magda Fourie</dc:creator>
  <cp:keywords/>
  <dc:description/>
  <cp:lastModifiedBy>Magda Fourie</cp:lastModifiedBy>
  <cp:revision/>
  <dcterms:created xsi:type="dcterms:W3CDTF">2024-03-20T09:13:35Z</dcterms:created>
  <dcterms:modified xsi:type="dcterms:W3CDTF">2024-06-10T09:49:42Z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0x010100D2A4724C0073E04CABAE7AE966B4596A</vt:lpwstr>
  </property>
  <property fmtid="{D5CDD505-2E9C-101B-9397-08002B2CF9AE}" pid="3" name="MediaServiceImageTags">
    <vt:lpwstr/>
  </property>
</Properties>
</file>